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filterPrivacy="1" defaultThemeVersion="124226"/>
  <xr:revisionPtr revIDLastSave="0" documentId="13_ncr:1_{F1AB8745-BC90-41B4-A28A-7F338E4FF874}" xr6:coauthVersionLast="47" xr6:coauthVersionMax="47" xr10:uidLastSave="{00000000-0000-0000-0000-000000000000}"/>
  <bookViews>
    <workbookView xWindow="3075" yWindow="3075" windowWidth="21600" windowHeight="11385" xr2:uid="{00000000-000D-0000-FFFF-FFFF00000000}"/>
  </bookViews>
  <sheets>
    <sheet name="Corrected HRV Calculator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" i="1" l="1"/>
  <c r="E20" i="1"/>
  <c r="E25" i="1"/>
  <c r="F25" i="1" s="1"/>
  <c r="E24" i="1"/>
  <c r="F24" i="1" s="1"/>
  <c r="E23" i="1"/>
  <c r="F23" i="1" s="1"/>
  <c r="E22" i="1"/>
  <c r="F22" i="1" s="1"/>
  <c r="E21" i="1"/>
  <c r="F21" i="1" s="1"/>
  <c r="E19" i="1"/>
  <c r="F19" i="1" s="1"/>
  <c r="E18" i="1"/>
  <c r="F18" i="1" s="1"/>
  <c r="E17" i="1"/>
  <c r="F17" i="1" s="1"/>
  <c r="E16" i="1"/>
  <c r="F16" i="1" s="1"/>
  <c r="E15" i="1"/>
  <c r="E14" i="1"/>
  <c r="F14" i="1" s="1"/>
  <c r="E13" i="1"/>
  <c r="E12" i="1"/>
  <c r="F12" i="1" s="1"/>
  <c r="E11" i="1"/>
  <c r="E10" i="1"/>
  <c r="E9" i="1"/>
  <c r="D5" i="1" l="1"/>
  <c r="F15" i="1" l="1"/>
  <c r="F13" i="1"/>
  <c r="F20" i="1"/>
  <c r="F9" i="1"/>
  <c r="F10" i="1"/>
  <c r="F11" i="1"/>
  <c r="F8" i="1"/>
</calcChain>
</file>

<file path=xl/sharedStrings.xml><?xml version="1.0" encoding="utf-8"?>
<sst xmlns="http://schemas.openxmlformats.org/spreadsheetml/2006/main" count="131" uniqueCount="121">
  <si>
    <t>RMSSD [ms]</t>
  </si>
  <si>
    <t>pNN50 [%]</t>
  </si>
  <si>
    <t>Time-domain parameters</t>
  </si>
  <si>
    <t>Standard HRV parameters</t>
  </si>
  <si>
    <t>Abbreviations:</t>
  </si>
  <si>
    <t>HR</t>
  </si>
  <si>
    <t>Description:</t>
  </si>
  <si>
    <t>HRV</t>
  </si>
  <si>
    <t>pNN50</t>
  </si>
  <si>
    <t>0.362E-4   -   2.224E-4</t>
  </si>
  <si>
    <t>NN50</t>
  </si>
  <si>
    <t>Triangular Index</t>
  </si>
  <si>
    <t>VLF_PEAK</t>
  </si>
  <si>
    <t>LF_PEAK [Hz]</t>
  </si>
  <si>
    <t>LF_NU [%]</t>
  </si>
  <si>
    <t>HF_NU [%]</t>
  </si>
  <si>
    <t>HF_PEAK</t>
  </si>
  <si>
    <t>Nom-linear domain parameters</t>
  </si>
  <si>
    <t>Poincare_SD1</t>
  </si>
  <si>
    <t>Poincare_SD2</t>
  </si>
  <si>
    <t>APP_ENT</t>
  </si>
  <si>
    <t>SAM_ENT</t>
  </si>
  <si>
    <t>LF/HF RATIO</t>
  </si>
  <si>
    <t>0 - 7.420E-4</t>
  </si>
  <si>
    <t>0   -   1.038E-4</t>
  </si>
  <si>
    <t>2.498E-05   -   8.466E-05</t>
  </si>
  <si>
    <t>VLF_PEAK [Hz]</t>
  </si>
  <si>
    <t>HF_PEAK [Hz]</t>
  </si>
  <si>
    <t>VLF_MS</t>
  </si>
  <si>
    <t>LF_PEAK</t>
  </si>
  <si>
    <t>LF_MS</t>
  </si>
  <si>
    <t>LF_NU</t>
  </si>
  <si>
    <t xml:space="preserve">HF_MS </t>
  </si>
  <si>
    <t>HF_NU</t>
  </si>
  <si>
    <t>TP_MS</t>
  </si>
  <si>
    <t>Mod_VLF_PEAK [Hz]</t>
  </si>
  <si>
    <t>Mod_VLF_MS</t>
  </si>
  <si>
    <t>Mod_LF_PEAK [Hz]</t>
  </si>
  <si>
    <t>Mod_LF_NU [%]</t>
  </si>
  <si>
    <t>Mod_HF_PEAK [Hz]</t>
  </si>
  <si>
    <t>Mod_HF_NU [%]</t>
  </si>
  <si>
    <t>Mod_TP_MS</t>
  </si>
  <si>
    <t>Mod_LF/HF RATIO</t>
  </si>
  <si>
    <t>Mod_APP_ENT</t>
  </si>
  <si>
    <t>Mod_SAM_ENT</t>
  </si>
  <si>
    <t>Frequency-domain parameters</t>
  </si>
  <si>
    <t>0 - 0.02</t>
  </si>
  <si>
    <t>1.273E-03   -   0.050</t>
  </si>
  <si>
    <t>0.04 - 0.096</t>
  </si>
  <si>
    <t>5.137E-9   -   4.413E-08</t>
  </si>
  <si>
    <t>50.79 - 89.90</t>
  </si>
  <si>
    <t>0.15 - 0.4</t>
  </si>
  <si>
    <t>1.149E-9   -   1.379E-8</t>
  </si>
  <si>
    <t>10.10 - 49.22</t>
  </si>
  <si>
    <t>3.523E-3   -   0.058</t>
  </si>
  <si>
    <t>1.03   -   8.90</t>
  </si>
  <si>
    <t>1.462E-4   -   5.256E-4</t>
  </si>
  <si>
    <t>0.71 - 1.38</t>
  </si>
  <si>
    <t>0.55 - 2.16</t>
  </si>
  <si>
    <r>
      <t>VLF_MS [ms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]</t>
    </r>
  </si>
  <si>
    <r>
      <t>LF_MS [ms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]</t>
    </r>
  </si>
  <si>
    <r>
      <t>HF_MS [ms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]</t>
    </r>
  </si>
  <si>
    <r>
      <t>TP_MS [ms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>]</t>
    </r>
  </si>
  <si>
    <r>
      <t>Mod_RMSSD [ms</t>
    </r>
    <r>
      <rPr>
        <vertAlign val="superscript"/>
        <sz val="11"/>
        <color theme="1"/>
        <rFont val="Calibri"/>
        <family val="2"/>
        <scheme val="minor"/>
      </rPr>
      <t>-1</t>
    </r>
    <r>
      <rPr>
        <sz val="11"/>
        <color theme="1"/>
        <rFont val="Calibri"/>
        <family val="2"/>
        <scheme val="minor"/>
      </rPr>
      <t>]</t>
    </r>
  </si>
  <si>
    <r>
      <t>Mod_pNN50 [%/ms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]</t>
    </r>
  </si>
  <si>
    <r>
      <t>Mod_LF_MS [ms</t>
    </r>
    <r>
      <rPr>
        <vertAlign val="superscript"/>
        <sz val="11"/>
        <rFont val="Calibri"/>
        <family val="2"/>
        <scheme val="minor"/>
      </rPr>
      <t>-2</t>
    </r>
    <r>
      <rPr>
        <sz val="11"/>
        <rFont val="Calibri"/>
        <family val="2"/>
        <scheme val="minor"/>
      </rPr>
      <t>]</t>
    </r>
  </si>
  <si>
    <r>
      <t>Mod_HF_MS [ms</t>
    </r>
    <r>
      <rPr>
        <i/>
        <vertAlign val="superscript"/>
        <sz val="11"/>
        <color theme="1"/>
        <rFont val="Calibri"/>
        <family val="2"/>
        <scheme val="minor"/>
      </rPr>
      <t>-2</t>
    </r>
    <r>
      <rPr>
        <sz val="11"/>
        <color theme="1"/>
        <rFont val="Calibri"/>
        <family val="2"/>
        <scheme val="minor"/>
      </rPr>
      <t>]</t>
    </r>
  </si>
  <si>
    <r>
      <t>Mod_Poincare_SD1 [ms</t>
    </r>
    <r>
      <rPr>
        <vertAlign val="superscript"/>
        <sz val="11"/>
        <color theme="1"/>
        <rFont val="Calibri"/>
        <family val="2"/>
        <scheme val="minor"/>
      </rPr>
      <t>-2</t>
    </r>
    <r>
      <rPr>
        <sz val="11"/>
        <color theme="1"/>
        <rFont val="Calibri"/>
        <family val="2"/>
        <scheme val="minor"/>
      </rPr>
      <t>]</t>
    </r>
  </si>
  <si>
    <r>
      <t>Mod_Triangular Index [ms</t>
    </r>
    <r>
      <rPr>
        <vertAlign val="superscript"/>
        <sz val="11"/>
        <color theme="1"/>
        <rFont val="Calibri"/>
        <family val="2"/>
        <scheme val="minor"/>
      </rPr>
      <t>-2</t>
    </r>
    <r>
      <rPr>
        <sz val="11"/>
        <color theme="1"/>
        <rFont val="Calibri"/>
        <family val="2"/>
        <scheme val="minor"/>
      </rPr>
      <t>]</t>
    </r>
  </si>
  <si>
    <r>
      <t>Mod_NN50 [ms</t>
    </r>
    <r>
      <rPr>
        <vertAlign val="superscript"/>
        <sz val="11"/>
        <color theme="1"/>
        <rFont val="Calibri"/>
        <family val="2"/>
        <scheme val="minor"/>
      </rPr>
      <t>-2</t>
    </r>
    <r>
      <rPr>
        <sz val="11"/>
        <color theme="1"/>
        <rFont val="Calibri"/>
        <family val="2"/>
        <scheme val="minor"/>
      </rPr>
      <t>]</t>
    </r>
  </si>
  <si>
    <t>2.559E-5   -  1.574E-4</t>
  </si>
  <si>
    <t>Power in VLF range</t>
  </si>
  <si>
    <t>Power in LF range</t>
  </si>
  <si>
    <t>Power in HF range</t>
  </si>
  <si>
    <t>LF Power in normalized units</t>
  </si>
  <si>
    <t>HF Power in normalized units</t>
  </si>
  <si>
    <t>Total power</t>
  </si>
  <si>
    <t>Ratio of power in LF range and power in HF range</t>
  </si>
  <si>
    <t>Peak in VLF range</t>
  </si>
  <si>
    <t>Peak in LF range</t>
  </si>
  <si>
    <t>Peak in HF range</t>
  </si>
  <si>
    <t>Poincaré plot - standard deviations of the scattergram SD1</t>
  </si>
  <si>
    <t>Poincaré plot - standard deviations of the scattergram SD2</t>
  </si>
  <si>
    <t>Approxiamation entropy</t>
  </si>
  <si>
    <t>Sample entropy</t>
  </si>
  <si>
    <t>Heart rate</t>
  </si>
  <si>
    <t>Heart rate variability</t>
  </si>
  <si>
    <t>Geometric measure which calculates the integral of the density of the RR interval histogram divided by its height</t>
  </si>
  <si>
    <t>Enter here value for Triangular Index [ms]</t>
  </si>
  <si>
    <t>Enter here value for RMSSD [ms]</t>
  </si>
  <si>
    <t>Enter here value for NN50</t>
  </si>
  <si>
    <t>Enter here value for pNN50 [%]</t>
  </si>
  <si>
    <t>Enter here value for VLF_PEAK [Hz]</t>
  </si>
  <si>
    <r>
      <t>Enter here value for VLF_MS [ms</t>
    </r>
    <r>
      <rPr>
        <i/>
        <vertAlign val="superscript"/>
        <sz val="11"/>
        <color rgb="FF7F7F7F"/>
        <rFont val="Czcionka tekstu podstawowego"/>
      </rPr>
      <t>2</t>
    </r>
    <r>
      <rPr>
        <i/>
        <sz val="11"/>
        <color rgb="FF7F7F7F"/>
        <rFont val="Czcionka tekstu podstawowego"/>
        <family val="2"/>
        <charset val="238"/>
      </rPr>
      <t>]</t>
    </r>
  </si>
  <si>
    <t>Enter here value for LF_PEAK [Hz]</t>
  </si>
  <si>
    <r>
      <t>Enter here value for LF_MS [ms</t>
    </r>
    <r>
      <rPr>
        <i/>
        <vertAlign val="superscript"/>
        <sz val="11"/>
        <color rgb="FF7F7F7F"/>
        <rFont val="Czcionka tekstu podstawowego"/>
      </rPr>
      <t>2</t>
    </r>
    <r>
      <rPr>
        <i/>
        <sz val="11"/>
        <color rgb="FF7F7F7F"/>
        <rFont val="Czcionka tekstu podstawowego"/>
        <family val="2"/>
        <charset val="238"/>
      </rPr>
      <t>]</t>
    </r>
  </si>
  <si>
    <t>Enter here value for LF_NU [%]</t>
  </si>
  <si>
    <t>Enter here value for HF_PEAK [Hz]</t>
  </si>
  <si>
    <r>
      <t>Enter here value for HF_MS [ms</t>
    </r>
    <r>
      <rPr>
        <i/>
        <vertAlign val="superscript"/>
        <sz val="11"/>
        <color rgb="FF7F7F7F"/>
        <rFont val="Czcionka tekstu podstawowego"/>
      </rPr>
      <t>2</t>
    </r>
    <r>
      <rPr>
        <i/>
        <sz val="11"/>
        <color rgb="FF7F7F7F"/>
        <rFont val="Czcionka tekstu podstawowego"/>
        <family val="2"/>
        <charset val="238"/>
      </rPr>
      <t>]</t>
    </r>
  </si>
  <si>
    <t>Enter here value for HF_NU [%]</t>
  </si>
  <si>
    <r>
      <t>Enter here value for TP_MS [ms</t>
    </r>
    <r>
      <rPr>
        <i/>
        <vertAlign val="superscript"/>
        <sz val="11"/>
        <color rgb="FF7F7F7F"/>
        <rFont val="Czcionka tekstu podstawowego"/>
      </rPr>
      <t>2</t>
    </r>
    <r>
      <rPr>
        <i/>
        <sz val="11"/>
        <color rgb="FF7F7F7F"/>
        <rFont val="Czcionka tekstu podstawowego"/>
        <family val="2"/>
        <charset val="238"/>
      </rPr>
      <t>]</t>
    </r>
  </si>
  <si>
    <t>Enter here value for LF/HF RATIO</t>
  </si>
  <si>
    <t>Enter here value for APP_ENT</t>
  </si>
  <si>
    <t>Enter here value for SAM_ENT</t>
  </si>
  <si>
    <t>Enter here value for meanRR [ms]</t>
  </si>
  <si>
    <t>* modified from Gąsior JS, Sacha J, Pawłowski M, et al. Normative Values for Heart Rate Variability Parameters in School-Aged Children: Simple Approach Considering Differences in Average Heart Rate. Front Physiol. 2018 Oct 24;9:1495. doi: 10.3389/fphys.2018.01495.</t>
  </si>
  <si>
    <t>Enter the standard HRV parameter value</t>
  </si>
  <si>
    <r>
      <t>Mod_Poincare_SD2 [ms</t>
    </r>
    <r>
      <rPr>
        <vertAlign val="superscript"/>
        <sz val="11"/>
        <color theme="1"/>
        <rFont val="Calibri"/>
        <family val="2"/>
        <scheme val="minor"/>
      </rPr>
      <t>-2</t>
    </r>
    <r>
      <rPr>
        <sz val="11"/>
        <color theme="1"/>
        <rFont val="Calibri"/>
        <family val="2"/>
        <scheme val="minor"/>
      </rPr>
      <t>]</t>
    </r>
  </si>
  <si>
    <t>Root mean square of successive differences [milliseconds]</t>
  </si>
  <si>
    <t>The number of adjacent NN intervals that differ from each other
by more than 50 milliseconds</t>
  </si>
  <si>
    <t>The percentage of adjacent NN intervals that differ from each
other by more than 50 milliseconds</t>
  </si>
  <si>
    <t>Enter your data for the mean RR interval [ms]</t>
  </si>
  <si>
    <t>bpm</t>
  </si>
  <si>
    <t>Beats per minute</t>
  </si>
  <si>
    <t xml:space="preserve">Supplemental Material 1: Excel calculator for assessment of short-term HRV parameters in infants &gt;48 hours to &lt;90 days' of life in the ambulatory setting * </t>
  </si>
  <si>
    <t>Exclusion criteria: Newborns &lt;48H of life and pre-term infants born &lt;35 weeks’ gestation</t>
  </si>
  <si>
    <t>Mean HR [bpm] is</t>
  </si>
  <si>
    <t xml:space="preserve">Is the corrected HRV parameter within the 5th - 95th percentile reference range? </t>
  </si>
  <si>
    <t>Normalised HRV parameter is</t>
  </si>
  <si>
    <t xml:space="preserve">Reference 5th - 95th percentile range for normalised HRV parameters  </t>
  </si>
  <si>
    <t>Normalised HRV parameters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</si>
</sst>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E+00"/>
    <numFmt numFmtId="165" formatCode="0.0000000000000"/>
  </numFmts>
  <fonts count="18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rgb="FF7F7F7F"/>
      <name val="Czcionka tekstu podstawowego"/>
      <family val="2"/>
      <charset val="238"/>
    </font>
    <font>
      <i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vertAlign val="superscript"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11"/>
      <name val="Calibri"/>
      <family val="2"/>
      <scheme val="minor"/>
    </font>
    <font>
      <i/>
      <vertAlign val="superscript"/>
      <sz val="11"/>
      <color theme="1"/>
      <name val="Calibri"/>
      <family val="2"/>
      <scheme val="minor"/>
    </font>
    <font>
      <i/>
      <vertAlign val="superscript"/>
      <sz val="11"/>
      <color rgb="FF7F7F7F"/>
      <name val="Czcionka tekstu podstawowego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50">
    <xf numFmtId="0" fontId="0" fillId="0" borderId="0" xfId="0"/>
    <xf numFmtId="0" fontId="7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8" fillId="0" borderId="2" xfId="1" applyBorder="1" applyAlignment="1">
      <alignment horizontal="center" vertical="center"/>
    </xf>
    <xf numFmtId="0" fontId="8" fillId="0" borderId="5" xfId="1" applyBorder="1" applyAlignment="1">
      <alignment horizontal="center" vertical="center"/>
    </xf>
    <xf numFmtId="0" fontId="8" fillId="0" borderId="6" xfId="1" applyBorder="1" applyAlignment="1">
      <alignment horizontal="center" vertical="center"/>
    </xf>
    <xf numFmtId="0" fontId="8" fillId="0" borderId="1" xfId="1" applyBorder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7" fillId="0" borderId="7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164" fontId="5" fillId="0" borderId="2" xfId="0" applyNumberFormat="1" applyFont="1" applyBorder="1" applyAlignment="1">
      <alignment horizontal="center" vertical="center"/>
    </xf>
    <xf numFmtId="164" fontId="5" fillId="0" borderId="5" xfId="0" applyNumberFormat="1" applyFont="1" applyBorder="1" applyAlignment="1">
      <alignment horizontal="center" vertical="center"/>
    </xf>
    <xf numFmtId="164" fontId="5" fillId="0" borderId="6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164" fontId="5" fillId="0" borderId="7" xfId="0" applyNumberFormat="1" applyFont="1" applyBorder="1" applyAlignment="1">
      <alignment horizontal="center" vertical="center"/>
    </xf>
    <xf numFmtId="164" fontId="5" fillId="0" borderId="8" xfId="0" applyNumberFormat="1" applyFont="1" applyBorder="1" applyAlignment="1">
      <alignment horizontal="center" vertical="center"/>
    </xf>
    <xf numFmtId="164" fontId="5" fillId="0" borderId="9" xfId="0" applyNumberFormat="1" applyFont="1" applyBorder="1" applyAlignment="1">
      <alignment horizontal="center" vertical="center"/>
    </xf>
    <xf numFmtId="164" fontId="4" fillId="0" borderId="2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9" fillId="0" borderId="0" xfId="0" applyFont="1"/>
    <xf numFmtId="0" fontId="6" fillId="0" borderId="0" xfId="0" applyFont="1" applyAlignment="1">
      <alignment horizontal="center" vertical="center"/>
    </xf>
    <xf numFmtId="0" fontId="9" fillId="0" borderId="0" xfId="0" applyFont="1" applyAlignment="1">
      <alignment wrapText="1"/>
    </xf>
    <xf numFmtId="0" fontId="0" fillId="0" borderId="8" xfId="0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165" fontId="0" fillId="0" borderId="0" xfId="0" applyNumberFormat="1"/>
    <xf numFmtId="0" fontId="17" fillId="0" borderId="0" xfId="0" applyFont="1"/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7" fillId="3" borderId="1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</cellXfs>
  <cellStyles count="2">
    <cellStyle name="Explanatory Text" xfId="1" builtinId="53"/>
    <cellStyle name="Normal" xfId="0" builtinId="0"/>
  </cellStyles>
  <dxfs count="11"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92D050"/>
        </patternFill>
      </fill>
    </dxf>
    <dxf>
      <fill>
        <patternFill>
          <bgColor rgb="FFFF0000"/>
        </patternFill>
      </fill>
    </dxf>
    <dxf>
      <font>
        <b/>
        <i val="0"/>
      </font>
    </dxf>
    <dxf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rgb="FF92D05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0"/>
  <sheetViews>
    <sheetView tabSelected="1" topLeftCell="A5" workbookViewId="0">
      <selection activeCell="C7" sqref="C7"/>
    </sheetView>
  </sheetViews>
  <sheetFormatPr defaultRowHeight="15"/>
  <cols>
    <col min="1" max="1" width="16.140625" customWidth="1"/>
    <col min="2" max="2" width="21" customWidth="1"/>
    <col min="3" max="3" width="39" customWidth="1"/>
    <col min="4" max="4" width="24.85546875" customWidth="1"/>
    <col min="5" max="5" width="37.140625" customWidth="1"/>
    <col min="6" max="6" width="21.42578125" customWidth="1"/>
    <col min="7" max="7" width="30.85546875" customWidth="1"/>
    <col min="8" max="8" width="23.140625" customWidth="1"/>
    <col min="9" max="9" width="26.28515625" customWidth="1"/>
  </cols>
  <sheetData>
    <row r="1" spans="1:8" s="36" customFormat="1" ht="18.75">
      <c r="A1" s="36" t="s">
        <v>114</v>
      </c>
    </row>
    <row r="2" spans="1:8">
      <c r="A2" t="s">
        <v>115</v>
      </c>
    </row>
    <row r="4" spans="1:8" ht="30">
      <c r="B4" s="10"/>
      <c r="C4" s="37" t="s">
        <v>111</v>
      </c>
      <c r="D4" s="37" t="s">
        <v>116</v>
      </c>
      <c r="E4" s="2"/>
      <c r="F4" s="2"/>
      <c r="G4" s="2"/>
      <c r="H4" s="2"/>
    </row>
    <row r="5" spans="1:8">
      <c r="B5" s="9"/>
      <c r="C5" s="8" t="s">
        <v>104</v>
      </c>
      <c r="D5" s="11" t="e">
        <f>(60/C5)*1000</f>
        <v>#VALUE!</v>
      </c>
      <c r="E5" s="4"/>
      <c r="F5" s="4"/>
    </row>
    <row r="7" spans="1:8" ht="60">
      <c r="A7" s="43" t="s">
        <v>3</v>
      </c>
      <c r="B7" s="44"/>
      <c r="C7" s="38" t="s">
        <v>106</v>
      </c>
      <c r="D7" s="1" t="s">
        <v>120</v>
      </c>
      <c r="E7" s="37" t="s">
        <v>118</v>
      </c>
      <c r="F7" s="42" t="s">
        <v>117</v>
      </c>
      <c r="G7" s="3" t="s">
        <v>119</v>
      </c>
    </row>
    <row r="8" spans="1:8" ht="17.25">
      <c r="A8" s="45" t="s">
        <v>2</v>
      </c>
      <c r="B8" s="16" t="s">
        <v>11</v>
      </c>
      <c r="C8" s="5" t="s">
        <v>88</v>
      </c>
      <c r="D8" s="28" t="s">
        <v>68</v>
      </c>
      <c r="E8" s="19" t="e">
        <f>C8/(C5^2)</f>
        <v>#VALUE!</v>
      </c>
      <c r="F8" s="14" t="e">
        <f>IF(AND(E8&gt;=0.00002498,E8&lt;=0.00008466),"YES","NO")</f>
        <v>#VALUE!</v>
      </c>
      <c r="G8" s="19" t="s">
        <v>25</v>
      </c>
    </row>
    <row r="9" spans="1:8" ht="17.25">
      <c r="A9" s="46"/>
      <c r="B9" s="17" t="s">
        <v>0</v>
      </c>
      <c r="C9" s="6" t="s">
        <v>89</v>
      </c>
      <c r="D9" s="23" t="s">
        <v>63</v>
      </c>
      <c r="E9" s="20" t="e">
        <f>C9/(C5^2)</f>
        <v>#VALUE!</v>
      </c>
      <c r="F9" s="15" t="e">
        <f>IF(AND(E9&gt;=0.0000362,E9&lt;=0.0002224),"YES","NO")</f>
        <v>#VALUE!</v>
      </c>
      <c r="G9" s="20" t="s">
        <v>9</v>
      </c>
    </row>
    <row r="10" spans="1:8" ht="17.25">
      <c r="A10" s="46"/>
      <c r="B10" s="17" t="s">
        <v>10</v>
      </c>
      <c r="C10" s="6" t="s">
        <v>90</v>
      </c>
      <c r="D10" s="29" t="s">
        <v>69</v>
      </c>
      <c r="E10" s="20" t="e">
        <f>C10/(C5^2)</f>
        <v>#VALUE!</v>
      </c>
      <c r="F10" s="15" t="e">
        <f>IF(AND(E10&gt;=0,E10&lt;=0.000742),"YES","NO")</f>
        <v>#VALUE!</v>
      </c>
      <c r="G10" s="20" t="s">
        <v>23</v>
      </c>
    </row>
    <row r="11" spans="1:8" ht="17.25">
      <c r="A11" s="46"/>
      <c r="B11" s="17" t="s">
        <v>1</v>
      </c>
      <c r="C11" s="7" t="s">
        <v>91</v>
      </c>
      <c r="D11" s="23" t="s">
        <v>64</v>
      </c>
      <c r="E11" s="21" t="e">
        <f>C11/(C5^2)</f>
        <v>#VALUE!</v>
      </c>
      <c r="F11" s="22" t="e">
        <f>IF(AND(E11&gt;=0,E11&lt;=0.0001038),"YES","NO")</f>
        <v>#VALUE!</v>
      </c>
      <c r="G11" s="20" t="s">
        <v>24</v>
      </c>
    </row>
    <row r="12" spans="1:8">
      <c r="A12" s="12"/>
      <c r="B12" s="16" t="s">
        <v>26</v>
      </c>
      <c r="C12" s="6" t="s">
        <v>92</v>
      </c>
      <c r="D12" s="16" t="s">
        <v>35</v>
      </c>
      <c r="E12" s="20" t="e">
        <f>C12*1</f>
        <v>#VALUE!</v>
      </c>
      <c r="F12" s="15" t="e">
        <f>IF(AND(E12&gt;=0,E12&lt;=0.02),"YES","NO")</f>
        <v>#VALUE!</v>
      </c>
      <c r="G12" s="19" t="s">
        <v>46</v>
      </c>
    </row>
    <row r="13" spans="1:8" ht="17.25">
      <c r="A13" s="47" t="s">
        <v>45</v>
      </c>
      <c r="B13" s="17" t="s">
        <v>59</v>
      </c>
      <c r="C13" s="6" t="s">
        <v>93</v>
      </c>
      <c r="D13" s="17" t="s">
        <v>36</v>
      </c>
      <c r="E13" s="20" t="e">
        <f>C13/(C5^2)</f>
        <v>#VALUE!</v>
      </c>
      <c r="F13" s="17" t="e">
        <f>IF(AND(E13&gt;=0.001273,E13&lt;=0.05),"YES","NO")</f>
        <v>#VALUE!</v>
      </c>
      <c r="G13" s="20" t="s">
        <v>47</v>
      </c>
    </row>
    <row r="14" spans="1:8">
      <c r="A14" s="47"/>
      <c r="B14" s="17" t="s">
        <v>13</v>
      </c>
      <c r="C14" s="6" t="s">
        <v>94</v>
      </c>
      <c r="D14" s="17" t="s">
        <v>37</v>
      </c>
      <c r="E14" s="20" t="e">
        <f>C14*1</f>
        <v>#VALUE!</v>
      </c>
      <c r="F14" s="17" t="e">
        <f>IF(AND(E14&gt;=0.04,E14&lt;=0.096),"YES","NO")</f>
        <v>#VALUE!</v>
      </c>
      <c r="G14" s="20" t="s">
        <v>48</v>
      </c>
    </row>
    <row r="15" spans="1:8" ht="17.25">
      <c r="A15" s="47"/>
      <c r="B15" s="17" t="s">
        <v>60</v>
      </c>
      <c r="C15" s="6" t="s">
        <v>95</v>
      </c>
      <c r="D15" s="18" t="s">
        <v>65</v>
      </c>
      <c r="E15" s="20" t="e">
        <f>C15/(C5^4)</f>
        <v>#VALUE!</v>
      </c>
      <c r="F15" s="17" t="e">
        <f>IF(AND(E15&gt;=0.00000000513,E15&lt;=0.00000004413),"YES","NO")</f>
        <v>#VALUE!</v>
      </c>
      <c r="G15" s="20" t="s">
        <v>49</v>
      </c>
    </row>
    <row r="16" spans="1:8">
      <c r="A16" s="47"/>
      <c r="B16" s="17" t="s">
        <v>14</v>
      </c>
      <c r="C16" s="6" t="s">
        <v>96</v>
      </c>
      <c r="D16" s="17" t="s">
        <v>38</v>
      </c>
      <c r="E16" s="20" t="e">
        <f>C16*1</f>
        <v>#VALUE!</v>
      </c>
      <c r="F16" s="17" t="e">
        <f>IF(AND(E16&gt;=50.79,E16&lt;=89.9),"YES","NO")</f>
        <v>#VALUE!</v>
      </c>
      <c r="G16" s="20" t="s">
        <v>50</v>
      </c>
    </row>
    <row r="17" spans="1:9">
      <c r="A17" s="47"/>
      <c r="B17" s="17" t="s">
        <v>27</v>
      </c>
      <c r="C17" s="6" t="s">
        <v>97</v>
      </c>
      <c r="D17" s="17" t="s">
        <v>39</v>
      </c>
      <c r="E17" s="20" t="e">
        <f>C17*1</f>
        <v>#VALUE!</v>
      </c>
      <c r="F17" s="17" t="e">
        <f>IF(AND(E17&gt;=0.15,E17&lt;=0.4),"YES","NO")</f>
        <v>#VALUE!</v>
      </c>
      <c r="G17" s="20" t="s">
        <v>51</v>
      </c>
    </row>
    <row r="18" spans="1:9" ht="17.25">
      <c r="A18" s="47"/>
      <c r="B18" s="17" t="s">
        <v>61</v>
      </c>
      <c r="C18" s="6" t="s">
        <v>98</v>
      </c>
      <c r="D18" s="17" t="s">
        <v>66</v>
      </c>
      <c r="E18" s="20" t="e">
        <f>C18/(C5^4)</f>
        <v>#VALUE!</v>
      </c>
      <c r="F18" s="17" t="e">
        <f>IF(AND(E18&gt;=0.15,E18&lt;=0.4),"YES","NO")</f>
        <v>#VALUE!</v>
      </c>
      <c r="G18" s="20" t="s">
        <v>52</v>
      </c>
      <c r="H18" s="35"/>
      <c r="I18" s="35"/>
    </row>
    <row r="19" spans="1:9">
      <c r="A19" s="47"/>
      <c r="B19" s="17" t="s">
        <v>15</v>
      </c>
      <c r="C19" s="6" t="s">
        <v>99</v>
      </c>
      <c r="D19" s="17" t="s">
        <v>40</v>
      </c>
      <c r="E19" s="20" t="e">
        <f>C19*1</f>
        <v>#VALUE!</v>
      </c>
      <c r="F19" s="17" t="e">
        <f>IF(AND(E19&gt;=10.1,E19&lt;=49.22),"YES","NO")</f>
        <v>#VALUE!</v>
      </c>
      <c r="G19" s="20" t="s">
        <v>53</v>
      </c>
    </row>
    <row r="20" spans="1:9" ht="17.25">
      <c r="A20" s="47"/>
      <c r="B20" s="18" t="s">
        <v>62</v>
      </c>
      <c r="C20" s="6" t="s">
        <v>100</v>
      </c>
      <c r="D20" s="17" t="s">
        <v>41</v>
      </c>
      <c r="E20" s="20" t="e">
        <f>C20/(C5^2)</f>
        <v>#VALUE!</v>
      </c>
      <c r="F20" s="17" t="e">
        <f>IF(AND(E20&gt;=0.003523,E20&lt;=0.058),"YES","NO")</f>
        <v>#VALUE!</v>
      </c>
      <c r="G20" s="20" t="s">
        <v>54</v>
      </c>
    </row>
    <row r="21" spans="1:9">
      <c r="A21" s="48"/>
      <c r="B21" s="13" t="s">
        <v>22</v>
      </c>
      <c r="C21" s="6" t="s">
        <v>101</v>
      </c>
      <c r="D21" s="13" t="s">
        <v>42</v>
      </c>
      <c r="E21" s="20" t="e">
        <f>C21*1</f>
        <v>#VALUE!</v>
      </c>
      <c r="F21" s="17" t="e">
        <f>IF(AND(E21&gt;=1.03,E21&lt;=8.9),"YES","NO")</f>
        <v>#VALUE!</v>
      </c>
      <c r="G21" s="20" t="s">
        <v>55</v>
      </c>
    </row>
    <row r="22" spans="1:9" ht="17.25">
      <c r="A22" s="46" t="s">
        <v>17</v>
      </c>
      <c r="B22" s="17" t="s">
        <v>18</v>
      </c>
      <c r="C22" s="5" t="s">
        <v>18</v>
      </c>
      <c r="D22" s="17" t="s">
        <v>67</v>
      </c>
      <c r="E22" s="24" t="e">
        <f>C22/(C5^2)</f>
        <v>#VALUE!</v>
      </c>
      <c r="F22" s="16" t="e">
        <f>IF(AND(E22&gt;=0.00002559,E22&lt;=0.0001574),"YES","NO")</f>
        <v>#VALUE!</v>
      </c>
      <c r="G22" s="27" t="s">
        <v>70</v>
      </c>
    </row>
    <row r="23" spans="1:9" ht="17.25">
      <c r="A23" s="46"/>
      <c r="B23" s="17" t="s">
        <v>19</v>
      </c>
      <c r="C23" s="6" t="s">
        <v>19</v>
      </c>
      <c r="D23" s="39" t="s">
        <v>107</v>
      </c>
      <c r="E23" s="25" t="e">
        <f>C23/(C5^2)</f>
        <v>#VALUE!</v>
      </c>
      <c r="F23" s="17" t="e">
        <f>IF(AND(E23&gt;=0.0001462,E23&lt;=0.0005256),"YES","NO")</f>
        <v>#VALUE!</v>
      </c>
      <c r="G23" s="20" t="s">
        <v>56</v>
      </c>
    </row>
    <row r="24" spans="1:9">
      <c r="A24" s="46"/>
      <c r="B24" s="17" t="s">
        <v>20</v>
      </c>
      <c r="C24" s="6" t="s">
        <v>102</v>
      </c>
      <c r="D24" s="17" t="s">
        <v>43</v>
      </c>
      <c r="E24" s="25" t="e">
        <f>C24*1</f>
        <v>#VALUE!</v>
      </c>
      <c r="F24" s="17" t="e">
        <f>IF(AND(E24&gt;=0.71,E24&lt;=1.38),"YES","NO")</f>
        <v>#VALUE!</v>
      </c>
      <c r="G24" s="20" t="s">
        <v>57</v>
      </c>
    </row>
    <row r="25" spans="1:9">
      <c r="A25" s="49"/>
      <c r="B25" s="13" t="s">
        <v>21</v>
      </c>
      <c r="C25" s="7" t="s">
        <v>103</v>
      </c>
      <c r="D25" s="13" t="s">
        <v>44</v>
      </c>
      <c r="E25" s="26" t="e">
        <f>C25*1</f>
        <v>#VALUE!</v>
      </c>
      <c r="F25" s="13" t="e">
        <f>IF(AND(E25&gt;=0.55,E25&lt;=2.16),"YES","NO")</f>
        <v>#VALUE!</v>
      </c>
      <c r="G25" s="21" t="s">
        <v>58</v>
      </c>
    </row>
    <row r="27" spans="1:9">
      <c r="A27" s="10" t="s">
        <v>4</v>
      </c>
      <c r="B27" s="10" t="s">
        <v>6</v>
      </c>
    </row>
    <row r="28" spans="1:9">
      <c r="A28" s="40" t="s">
        <v>112</v>
      </c>
      <c r="B28" s="41" t="s">
        <v>113</v>
      </c>
    </row>
    <row r="29" spans="1:9">
      <c r="A29" s="4" t="s">
        <v>5</v>
      </c>
      <c r="B29" s="30" t="s">
        <v>85</v>
      </c>
    </row>
    <row r="30" spans="1:9">
      <c r="A30" s="4" t="s">
        <v>7</v>
      </c>
      <c r="B30" s="30" t="s">
        <v>86</v>
      </c>
    </row>
    <row r="31" spans="1:9">
      <c r="A31" s="31" t="s">
        <v>11</v>
      </c>
      <c r="B31" s="30" t="s">
        <v>87</v>
      </c>
    </row>
    <row r="32" spans="1:9">
      <c r="A32" s="31" t="s">
        <v>0</v>
      </c>
      <c r="B32" s="30" t="s">
        <v>108</v>
      </c>
    </row>
    <row r="33" spans="1:2" ht="90">
      <c r="A33" s="31" t="s">
        <v>10</v>
      </c>
      <c r="B33" s="32" t="s">
        <v>109</v>
      </c>
    </row>
    <row r="34" spans="1:2" ht="75">
      <c r="A34" s="31" t="s">
        <v>8</v>
      </c>
      <c r="B34" s="32" t="s">
        <v>110</v>
      </c>
    </row>
    <row r="35" spans="1:2">
      <c r="A35" s="31" t="s">
        <v>12</v>
      </c>
      <c r="B35" s="30" t="s">
        <v>78</v>
      </c>
    </row>
    <row r="36" spans="1:2">
      <c r="A36" s="33" t="s">
        <v>28</v>
      </c>
      <c r="B36" s="30" t="s">
        <v>71</v>
      </c>
    </row>
    <row r="37" spans="1:2">
      <c r="A37" s="33" t="s">
        <v>29</v>
      </c>
      <c r="B37" s="30" t="s">
        <v>79</v>
      </c>
    </row>
    <row r="38" spans="1:2">
      <c r="A38" s="33" t="s">
        <v>30</v>
      </c>
      <c r="B38" s="30" t="s">
        <v>72</v>
      </c>
    </row>
    <row r="39" spans="1:2">
      <c r="A39" s="33" t="s">
        <v>31</v>
      </c>
      <c r="B39" s="30" t="s">
        <v>74</v>
      </c>
    </row>
    <row r="40" spans="1:2">
      <c r="A40" s="33" t="s">
        <v>16</v>
      </c>
      <c r="B40" s="30" t="s">
        <v>80</v>
      </c>
    </row>
    <row r="41" spans="1:2">
      <c r="A41" s="33" t="s">
        <v>32</v>
      </c>
      <c r="B41" t="s">
        <v>73</v>
      </c>
    </row>
    <row r="42" spans="1:2">
      <c r="A42" s="33" t="s">
        <v>33</v>
      </c>
      <c r="B42" t="s">
        <v>75</v>
      </c>
    </row>
    <row r="43" spans="1:2">
      <c r="A43" s="34" t="s">
        <v>34</v>
      </c>
      <c r="B43" t="s">
        <v>76</v>
      </c>
    </row>
    <row r="44" spans="1:2">
      <c r="A44" s="33" t="s">
        <v>22</v>
      </c>
      <c r="B44" t="s">
        <v>77</v>
      </c>
    </row>
    <row r="45" spans="1:2">
      <c r="A45" s="4" t="s">
        <v>18</v>
      </c>
      <c r="B45" t="s">
        <v>81</v>
      </c>
    </row>
    <row r="46" spans="1:2">
      <c r="A46" s="4" t="s">
        <v>19</v>
      </c>
      <c r="B46" t="s">
        <v>82</v>
      </c>
    </row>
    <row r="47" spans="1:2">
      <c r="A47" s="4" t="s">
        <v>20</v>
      </c>
      <c r="B47" t="s">
        <v>83</v>
      </c>
    </row>
    <row r="48" spans="1:2">
      <c r="A48" s="4" t="s">
        <v>21</v>
      </c>
      <c r="B48" t="s">
        <v>84</v>
      </c>
    </row>
    <row r="49" spans="1:1">
      <c r="A49" s="4"/>
    </row>
    <row r="50" spans="1:1">
      <c r="A50" s="4" t="s">
        <v>105</v>
      </c>
    </row>
  </sheetData>
  <mergeCells count="4">
    <mergeCell ref="A7:B7"/>
    <mergeCell ref="A8:A11"/>
    <mergeCell ref="A13:A21"/>
    <mergeCell ref="A22:A25"/>
  </mergeCells>
  <phoneticPr fontId="11" type="noConversion"/>
  <conditionalFormatting sqref="C4:D4 F4:G4 F7">
    <cfRule type="containsText" dxfId="10" priority="49" operator="containsText" text="YES">
      <formula>NOT(ISERROR(SEARCH("YES",C4)))</formula>
    </cfRule>
  </conditionalFormatting>
  <conditionalFormatting sqref="D5">
    <cfRule type="containsText" dxfId="9" priority="42" operator="containsText" text="NO">
      <formula>NOT(ISERROR(SEARCH("NO",D5)))</formula>
    </cfRule>
    <cfRule type="containsText" dxfId="8" priority="43" operator="containsText" text="YES">
      <formula>NOT(ISERROR(SEARCH("YES",D5)))</formula>
    </cfRule>
    <cfRule type="containsText" dxfId="7" priority="44" operator="containsText" text="YES">
      <formula>NOT(ISERROR(SEARCH("YES",D5)))</formula>
    </cfRule>
    <cfRule type="containsText" dxfId="6" priority="45" operator="containsText" text="NO">
      <formula>NOT(ISERROR(SEARCH("NO",D5)))</formula>
    </cfRule>
  </conditionalFormatting>
  <conditionalFormatting sqref="F8">
    <cfRule type="containsText" dxfId="5" priority="39" operator="containsText" text="YES">
      <formula>NOT(ISERROR(SEARCH("YES",F8)))</formula>
    </cfRule>
  </conditionalFormatting>
  <conditionalFormatting sqref="F8:F10">
    <cfRule type="containsText" dxfId="4" priority="36" operator="containsText" text="NO">
      <formula>NOT(ISERROR(SEARCH("NO",F8)))</formula>
    </cfRule>
  </conditionalFormatting>
  <conditionalFormatting sqref="F9:F10">
    <cfRule type="containsText" dxfId="3" priority="37" operator="containsText" text="YES">
      <formula>NOT(ISERROR(SEARCH("YES",F9)))</formula>
    </cfRule>
  </conditionalFormatting>
  <conditionalFormatting sqref="F11:F25">
    <cfRule type="cellIs" dxfId="2" priority="15" operator="equal">
      <formula>"YES"</formula>
    </cfRule>
    <cfRule type="cellIs" dxfId="1" priority="18" operator="equal">
      <formula>"NO"</formula>
    </cfRule>
  </conditionalFormatting>
  <conditionalFormatting sqref="F24:F25">
    <cfRule type="containsText" dxfId="0" priority="14" operator="containsText" text="NO">
      <formula>NOT(ISERROR(SEARCH("NO",F24)))</formula>
    </cfRule>
  </conditionalFormatting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72D2AD05D762344BCAE0B5EFB8200AB" ma:contentTypeVersion="7" ma:contentTypeDescription="Create a new document." ma:contentTypeScope="" ma:versionID="8a326e2b5e2c7997bf43107b4b8cab64">
  <xsd:schema xmlns:xsd="http://www.w3.org/2001/XMLSchema" xmlns:p="http://schemas.microsoft.com/office/2006/metadata/properties" xmlns:ns2="1e6c93c1-5bcd-4eb3-8cac-b72582213dae" targetNamespace="http://schemas.microsoft.com/office/2006/metadata/properties" ma:root="true" ma:fieldsID="8ae96a9644c8b5677e4b310febadaa96" ns2:_="">
    <xsd:import namespace="1e6c93c1-5bcd-4eb3-8cac-b72582213dae"/>
    <xsd:element name="properties">
      <xsd:complexType>
        <xsd:sequence>
          <xsd:element name="documentManagement">
            <xsd:complexType>
              <xsd:all>
                <xsd:element ref="ns2:DocumentType" minOccurs="0"/>
                <xsd:element ref="ns2:FileFormat" minOccurs="0"/>
                <xsd:element ref="ns2:DocumentId" minOccurs="0"/>
                <xsd:element ref="ns2:TitleName" minOccurs="0"/>
                <xsd:element ref="ns2:StageName" minOccurs="0"/>
                <xsd:element ref="ns2:IsDeleted" minOccurs="0"/>
                <xsd:element ref="ns2:Checked_x0020_Out_x0020_To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1e6c93c1-5bcd-4eb3-8cac-b72582213dae" elementFormDefault="qualified">
    <xsd:import namespace="http://schemas.microsoft.com/office/2006/documentManagement/types"/>
    <xsd:element name="DocumentType" ma:index="8" nillable="true" ma:displayName="DocumentType" ma:internalName="DocumentType">
      <xsd:simpleType>
        <xsd:restriction base="dms:Text"/>
      </xsd:simpleType>
    </xsd:element>
    <xsd:element name="FileFormat" ma:index="9" nillable="true" ma:displayName="FileFormat" ma:internalName="FileFormat">
      <xsd:simpleType>
        <xsd:restriction base="dms:Text"/>
      </xsd:simpleType>
    </xsd:element>
    <xsd:element name="DocumentId" ma:index="10" nillable="true" ma:displayName="DocumentId" ma:internalName="DocumentId">
      <xsd:simpleType>
        <xsd:restriction base="dms:Text"/>
      </xsd:simpleType>
    </xsd:element>
    <xsd:element name="TitleName" ma:index="11" nillable="true" ma:displayName="TitleName" ma:internalName="TitleName">
      <xsd:simpleType>
        <xsd:restriction base="dms:Text"/>
      </xsd:simpleType>
    </xsd:element>
    <xsd:element name="StageName" ma:index="12" nillable="true" ma:displayName="StageName" ma:internalName="StageName">
      <xsd:simpleType>
        <xsd:restriction base="dms:Text"/>
      </xsd:simpleType>
    </xsd:element>
    <xsd:element name="IsDeleted" ma:index="13" nillable="true" ma:displayName="IsDeleted" ma:default="0" ma:internalName="IsDeleted">
      <xsd:simpleType>
        <xsd:restriction base="dms:Boolean"/>
      </xsd:simpleType>
    </xsd:element>
    <xsd:element name="Checked_x0020_Out_x0020_To" ma:index="14" nillable="true" ma:displayName="Checked Out To" ma:list="UserInfo" ma:internalName="Checked_x0020_Out_x0020_To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p:properties xmlns:p="http://schemas.microsoft.com/office/2006/metadata/properties" xmlns:xsi="http://www.w3.org/2001/XMLSchema-instance">
  <documentManagement>
    <IsDeleted xmlns="1e6c93c1-5bcd-4eb3-8cac-b72582213dae">false</IsDeleted>
    <Checked_x0020_Out_x0020_To xmlns="1e6c93c1-5bcd-4eb3-8cac-b72582213dae">
      <UserInfo>
        <DisplayName/>
        <AccountId xsi:nil="true"/>
        <AccountType/>
      </UserInfo>
    </Checked_x0020_Out_x0020_To>
    <DocumentId xmlns="1e6c93c1-5bcd-4eb3-8cac-b72582213dae">Data Sheet 1.XLSX</DocumentId>
    <TitleName xmlns="1e6c93c1-5bcd-4eb3-8cac-b72582213dae">Data Sheet 1.XLSX</TitleName>
    <DocumentType xmlns="1e6c93c1-5bcd-4eb3-8cac-b72582213dae">Data Sheet</DocumentType>
    <StageName xmlns="1e6c93c1-5bcd-4eb3-8cac-b72582213dae" xsi:nil="true"/>
    <FileFormat xmlns="1e6c93c1-5bcd-4eb3-8cac-b72582213dae">XLSX</FileFormat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9A563FA-43A3-4E0B-9A6C-0443A379FC4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e6c93c1-5bcd-4eb3-8cac-b72582213dae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5E035761-70B7-40A3-8392-037FC896E2A4}">
  <ds:schemaRefs>
    <ds:schemaRef ds:uri="http://schemas.microsoft.com/office/2006/documentManagement/types"/>
    <ds:schemaRef ds:uri="http://purl.org/dc/elements/1.1/"/>
    <ds:schemaRef ds:uri="1e6c93c1-5bcd-4eb3-8cac-b72582213dae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717D116E-10A8-417E-8E38-2280567850E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Corrected HRV Calculator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2024-06-10T13:39:23Z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0x010100B72D2AD05D762344BCAE0B5EFB8200AB</vt:lpwstr>
  </property>
</Properties>
</file>